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foltyn\Documents\Projects\Clash_CFDs\"/>
    </mc:Choice>
  </mc:AlternateContent>
  <xr:revisionPtr revIDLastSave="0" documentId="13_ncr:1_{F9B3AE63-F537-4E38-9DA6-0A36D89716F2}" xr6:coauthVersionLast="47" xr6:coauthVersionMax="47" xr10:uidLastSave="{00000000-0000-0000-0000-000000000000}"/>
  <bookViews>
    <workbookView xWindow="1560" yWindow="1560" windowWidth="38700" windowHeight="15225" activeTab="1" xr2:uid="{00000000-000D-0000-FFFF-FFFF00000000}"/>
  </bookViews>
  <sheets>
    <sheet name="Formulas" sheetId="1" r:id="rId1"/>
    <sheet name="Calculators" sheetId="2" r:id="rId2"/>
    <sheet name="data" sheetId="3" state="hidden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3" l="1"/>
  <c r="C25" i="3"/>
  <c r="C24" i="3"/>
  <c r="C22" i="3"/>
  <c r="J18" i="2" s="1"/>
  <c r="C21" i="3"/>
  <c r="C20" i="3"/>
  <c r="C7" i="2"/>
  <c r="C16" i="3"/>
  <c r="G18" i="2" s="1"/>
  <c r="C11" i="3"/>
  <c r="C7" i="3"/>
  <c r="C14" i="3"/>
  <c r="G16" i="2" s="1"/>
  <c r="C15" i="3"/>
  <c r="G17" i="2" s="1"/>
  <c r="C10" i="3"/>
  <c r="C6" i="3"/>
  <c r="C9" i="3"/>
  <c r="C5" i="3"/>
  <c r="D16" i="2" l="1"/>
  <c r="J17" i="2"/>
  <c r="J16" i="2"/>
  <c r="D18" i="2"/>
  <c r="D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afoltyn</author>
  </authors>
  <commentList>
    <comment ref="F13" authorId="0" shapeId="0" xr:uid="{4D84C8B0-BF79-4149-88A1-3187DB0790D9}">
      <text>
        <r>
          <rPr>
            <b/>
            <sz val="9"/>
            <color indexed="81"/>
            <rFont val="Tahoma"/>
            <family val="2"/>
          </rPr>
          <t>afoltyn:</t>
        </r>
        <r>
          <rPr>
            <sz val="9"/>
            <color indexed="81"/>
            <rFont val="Tahoma"/>
            <family val="2"/>
          </rPr>
          <t xml:space="preserve">
You need to input
for cTrader -&gt; 1/"Leverage" parameter (from cTrader platform)
for MT4 -&gt; "Percentage" parameter (from MT4 platform)/100
for MT5 -&gt; "Margin rate" parameter (from MT5 platform)</t>
        </r>
      </text>
    </comment>
    <comment ref="I14" authorId="0" shapeId="0" xr:uid="{FEF64F83-D5DB-4DE4-B400-F77BBE61BE1B}">
      <text>
        <r>
          <rPr>
            <b/>
            <sz val="9"/>
            <color indexed="81"/>
            <rFont val="Tahoma"/>
            <family val="2"/>
          </rPr>
          <t>afoltyn:</t>
        </r>
        <r>
          <rPr>
            <sz val="9"/>
            <color indexed="81"/>
            <rFont val="Tahoma"/>
            <family val="2"/>
          </rPr>
          <t xml:space="preserve">
for MT4/MT5 -&gt; input "Tick size" parameter taken from the Symbol specification
for cTrader -&gt; input "Min change" parameter taken from the Symbol Window</t>
        </r>
      </text>
    </comment>
  </commentList>
</comments>
</file>

<file path=xl/sharedStrings.xml><?xml version="1.0" encoding="utf-8"?>
<sst xmlns="http://schemas.openxmlformats.org/spreadsheetml/2006/main" count="119" uniqueCount="81">
  <si>
    <t>Profit</t>
  </si>
  <si>
    <t>USD account</t>
  </si>
  <si>
    <t>JPY account</t>
  </si>
  <si>
    <t>EUR account</t>
  </si>
  <si>
    <t>BUY position</t>
  </si>
  <si>
    <t>SELL position</t>
  </si>
  <si>
    <t>Margin</t>
  </si>
  <si>
    <t>Swap</t>
  </si>
  <si>
    <t>Profit calculator</t>
  </si>
  <si>
    <t>Position direction:</t>
  </si>
  <si>
    <t>Lots:</t>
  </si>
  <si>
    <t>EURUSD price (BID):</t>
  </si>
  <si>
    <t>USDJPY price (BID):</t>
  </si>
  <si>
    <t>USD profit:</t>
  </si>
  <si>
    <t>JPY profit:</t>
  </si>
  <si>
    <t>EUR profit:</t>
  </si>
  <si>
    <t>Position details</t>
  </si>
  <si>
    <t>Margin calculator</t>
  </si>
  <si>
    <t>Margin rate:</t>
  </si>
  <si>
    <t>USD swap:</t>
  </si>
  <si>
    <t>JPY swap:</t>
  </si>
  <si>
    <t>EUR swap:</t>
  </si>
  <si>
    <t>USD margin:</t>
  </si>
  <si>
    <t>JPY margin:</t>
  </si>
  <si>
    <t>EUR margin:</t>
  </si>
  <si>
    <t>Swap calculator</t>
  </si>
  <si>
    <t>Calculations</t>
  </si>
  <si>
    <t>Symbol</t>
  </si>
  <si>
    <t>Symbol:</t>
  </si>
  <si>
    <t>Position direction</t>
  </si>
  <si>
    <t>DJCJPC</t>
  </si>
  <si>
    <t>NACJPC</t>
  </si>
  <si>
    <t>SPCJPC</t>
  </si>
  <si>
    <t>AMZDIS</t>
  </si>
  <si>
    <t>AMZEBA</t>
  </si>
  <si>
    <t>BOECVX</t>
  </si>
  <si>
    <t>BOEXOM</t>
  </si>
  <si>
    <t>MSFAAP</t>
  </si>
  <si>
    <t>NVDORC</t>
  </si>
  <si>
    <t>TSLCVX</t>
  </si>
  <si>
    <t>TSLFRD</t>
  </si>
  <si>
    <t>TSLXOM</t>
  </si>
  <si>
    <t>USD price</t>
  </si>
  <si>
    <t>BUY</t>
  </si>
  <si>
    <t>SELL</t>
  </si>
  <si>
    <t>JPCUSD</t>
  </si>
  <si>
    <t>DISUSD</t>
  </si>
  <si>
    <t>EBAUSD</t>
  </si>
  <si>
    <t>CVXUSD</t>
  </si>
  <si>
    <t>XOMUSD</t>
  </si>
  <si>
    <t>AAPUSD</t>
  </si>
  <si>
    <t>ORCUSD</t>
  </si>
  <si>
    <t>FRDUSD</t>
  </si>
  <si>
    <t xml:space="preserve">USD </t>
  </si>
  <si>
    <t xml:space="preserve">JPY </t>
  </si>
  <si>
    <t xml:space="preserve">EUR </t>
  </si>
  <si>
    <t>Instructions:</t>
  </si>
  <si>
    <r>
      <t xml:space="preserve"> </t>
    </r>
    <r>
      <rPr>
        <i/>
        <sz val="11"/>
        <color theme="1"/>
        <rFont val="Calibri"/>
        <family val="2"/>
        <scheme val="minor"/>
      </rPr>
      <t>-&gt; calculated results</t>
    </r>
  </si>
  <si>
    <r>
      <t xml:space="preserve"> </t>
    </r>
    <r>
      <rPr>
        <i/>
        <sz val="11"/>
        <color theme="1"/>
        <rFont val="Calibri"/>
        <family val="2"/>
        <scheme val="minor"/>
      </rPr>
      <t>-&gt; fill corresponding values from a trading platform into these cells</t>
    </r>
  </si>
  <si>
    <r>
      <t xml:space="preserve"> </t>
    </r>
    <r>
      <rPr>
        <i/>
        <sz val="11"/>
        <color theme="1"/>
        <rFont val="Calibri"/>
        <family val="2"/>
        <scheme val="minor"/>
      </rPr>
      <t>-&gt; you need to select a symbol first in the "Symbol" menu</t>
    </r>
  </si>
  <si>
    <t>Position open price:</t>
  </si>
  <si>
    <t>Position close price:</t>
  </si>
  <si>
    <t>(Close price - Open Price) x Contract size x Lots x xxxUSD price (BID)</t>
  </si>
  <si>
    <t>(Close price - Open Price) x Contract size x Lots x xxxUSD price (BID) x USDJPY price (BID)</t>
  </si>
  <si>
    <t>(Open Price - Close price) x Contract size x Lots x xxxUSD price (BID)</t>
  </si>
  <si>
    <t>(Open Price - Close price) x Contract size x Lots x xxxUSD price (BID) x USDJPY price (BID)</t>
  </si>
  <si>
    <t>Lots x Contract size x Open price x Margin rate x xxxUSD price (BID)</t>
  </si>
  <si>
    <t>Lots x Contract size x Open price x Margin rate x xxxUSD price (BID) x USDJPY price (BID)</t>
  </si>
  <si>
    <t>Swap points long x Lots x Contract size x Tick size x xxxUSD price (BID)</t>
  </si>
  <si>
    <t>Swap points long x Lots x Contract size x Tick size x xxxUSD price (BID) x USDJPY price (BID)</t>
  </si>
  <si>
    <t>Swap points short x Lots x Contract size x Tick size x xxxUSD price (BID)</t>
  </si>
  <si>
    <t>Swap points short x Lots x Contract size x Tick size x xxxUSD price (BID) x USDJPY price (BID)</t>
  </si>
  <si>
    <t>* xxxUSD price represents a particular conversion symbol into USD. As an example for the NVDORC trade symbol it is ORCUSD conversion symbol.</t>
  </si>
  <si>
    <t>(Close price - Open Price) x Contract size x Lots x xxxUSD price (BID) / EURUSD price (BID)</t>
  </si>
  <si>
    <t>(Open Price - Close price) x Contract size x Lots x xxxUSD price (BID) / EURUSD price (BID)</t>
  </si>
  <si>
    <t>Lots x Contract size x Open price x Margin rate x xxxUSD price (BID) / EURUSD price (BID)</t>
  </si>
  <si>
    <t>Swap points long x Lots x Contract size x Tick size x xxxUSD price (BID) / EURUSD price (BID)</t>
  </si>
  <si>
    <t>Swap points short x Lots x Contract size x Tick size x xxxUSD price (BID) / EURUSD price (BID)</t>
  </si>
  <si>
    <t>Tick size</t>
  </si>
  <si>
    <t>Swap points LONG:</t>
  </si>
  <si>
    <t>Swap points SHORT: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</si>
</sst>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CEE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3" borderId="0" xfId="0" applyFont="1" applyFill="1"/>
    <xf numFmtId="0" fontId="0" fillId="3" borderId="0" xfId="0" applyFill="1"/>
    <xf numFmtId="0" fontId="4" fillId="3" borderId="0" xfId="0" applyFont="1" applyFill="1"/>
    <xf numFmtId="0" fontId="0" fillId="0" borderId="3" xfId="0" applyBorder="1"/>
    <xf numFmtId="0" fontId="0" fillId="0" borderId="1" xfId="0" applyBorder="1"/>
    <xf numFmtId="0" fontId="0" fillId="0" borderId="9" xfId="0" applyBorder="1" applyAlignment="1">
      <alignment horizontal="left" indent="1"/>
    </xf>
    <xf numFmtId="0" fontId="0" fillId="3" borderId="2" xfId="0" applyFill="1" applyBorder="1"/>
    <xf numFmtId="0" fontId="0" fillId="3" borderId="11" xfId="0" applyFill="1" applyBorder="1"/>
    <xf numFmtId="0" fontId="0" fillId="2" borderId="12" xfId="0" applyFill="1" applyBorder="1"/>
    <xf numFmtId="2" fontId="0" fillId="5" borderId="12" xfId="0" applyNumberFormat="1" applyFill="1" applyBorder="1"/>
    <xf numFmtId="1" fontId="0" fillId="5" borderId="12" xfId="0" applyNumberFormat="1" applyFill="1" applyBorder="1"/>
    <xf numFmtId="0" fontId="0" fillId="4" borderId="12" xfId="0" applyFill="1" applyBorder="1"/>
    <xf numFmtId="0" fontId="0" fillId="5" borderId="12" xfId="0" applyFill="1" applyBorder="1"/>
    <xf numFmtId="0" fontId="0" fillId="3" borderId="15" xfId="0" applyFill="1" applyBorder="1"/>
    <xf numFmtId="0" fontId="0" fillId="3" borderId="7" xfId="0" applyFill="1" applyBorder="1"/>
    <xf numFmtId="0" fontId="0" fillId="0" borderId="0" xfId="0" applyProtection="1">
      <protection locked="0"/>
    </xf>
    <xf numFmtId="0" fontId="0" fillId="2" borderId="1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7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quotePrefix="1" applyAlignment="1">
      <alignment horizontal="left"/>
    </xf>
  </cellXfs>
  <cellStyles count="1">
    <cellStyle name="Normal" xfId="0" builtinId="0"/>
  </cellStyles>
  <dxfs count="2"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E4CEE3"/>
      <color rgb="FF8434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B1:E28"/>
  <sheetViews>
    <sheetView showGridLines="0" workbookViewId="0">
      <selection activeCell="I12" sqref="I12"/>
    </sheetView>
  </sheetViews>
  <sheetFormatPr defaultRowHeight="15" x14ac:dyDescent="0.25"/>
  <cols>
    <col min="1" max="1" width="1.85546875" customWidth="1"/>
    <col min="2" max="2" width="1.5703125" customWidth="1"/>
    <col min="3" max="3" width="14" customWidth="1"/>
    <col min="4" max="4" width="99.5703125" bestFit="1" customWidth="1"/>
    <col min="5" max="5" width="1.5703125" customWidth="1"/>
  </cols>
  <sheetData>
    <row r="1" spans="2:5" ht="9.9499999999999993" customHeight="1" x14ac:dyDescent="0.25"/>
    <row r="2" spans="2:5" ht="9" customHeight="1" x14ac:dyDescent="0.25">
      <c r="B2" s="4"/>
      <c r="C2" s="3"/>
      <c r="D2" s="3"/>
      <c r="E2" s="5"/>
    </row>
    <row r="3" spans="2:5" ht="15.75" x14ac:dyDescent="0.25">
      <c r="B3" s="6"/>
      <c r="C3" s="9" t="s">
        <v>0</v>
      </c>
      <c r="D3" s="10"/>
      <c r="E3" s="6"/>
    </row>
    <row r="4" spans="2:5" x14ac:dyDescent="0.25">
      <c r="B4" s="6"/>
      <c r="C4" s="11" t="s">
        <v>4</v>
      </c>
      <c r="D4" s="10"/>
      <c r="E4" s="6"/>
    </row>
    <row r="5" spans="2:5" x14ac:dyDescent="0.25">
      <c r="B5" s="6"/>
      <c r="C5" s="10" t="s">
        <v>1</v>
      </c>
      <c r="D5" s="10" t="s">
        <v>62</v>
      </c>
      <c r="E5" s="6"/>
    </row>
    <row r="6" spans="2:5" x14ac:dyDescent="0.25">
      <c r="B6" s="6"/>
      <c r="C6" s="10" t="s">
        <v>2</v>
      </c>
      <c r="D6" s="10" t="s">
        <v>63</v>
      </c>
      <c r="E6" s="6"/>
    </row>
    <row r="7" spans="2:5" x14ac:dyDescent="0.25">
      <c r="B7" s="6"/>
      <c r="C7" s="10" t="s">
        <v>3</v>
      </c>
      <c r="D7" s="10" t="s">
        <v>73</v>
      </c>
      <c r="E7" s="6"/>
    </row>
    <row r="8" spans="2:5" x14ac:dyDescent="0.25">
      <c r="B8" s="6"/>
      <c r="C8" s="11" t="s">
        <v>5</v>
      </c>
      <c r="D8" s="10"/>
      <c r="E8" s="6"/>
    </row>
    <row r="9" spans="2:5" x14ac:dyDescent="0.25">
      <c r="B9" s="6"/>
      <c r="C9" s="10" t="s">
        <v>1</v>
      </c>
      <c r="D9" s="10" t="s">
        <v>64</v>
      </c>
      <c r="E9" s="6"/>
    </row>
    <row r="10" spans="2:5" x14ac:dyDescent="0.25">
      <c r="B10" s="6"/>
      <c r="C10" s="10" t="s">
        <v>2</v>
      </c>
      <c r="D10" s="10" t="s">
        <v>65</v>
      </c>
      <c r="E10" s="6"/>
    </row>
    <row r="11" spans="2:5" x14ac:dyDescent="0.25">
      <c r="B11" s="6"/>
      <c r="C11" s="10" t="s">
        <v>3</v>
      </c>
      <c r="D11" s="10" t="s">
        <v>74</v>
      </c>
      <c r="E11" s="6"/>
    </row>
    <row r="12" spans="2:5" ht="9" customHeight="1" x14ac:dyDescent="0.25">
      <c r="B12" s="1"/>
      <c r="C12" s="3"/>
      <c r="D12" s="3"/>
      <c r="E12" s="2"/>
    </row>
    <row r="13" spans="2:5" ht="15.75" x14ac:dyDescent="0.25">
      <c r="B13" s="6"/>
      <c r="C13" s="9" t="s">
        <v>6</v>
      </c>
      <c r="D13" s="10"/>
      <c r="E13" s="6"/>
    </row>
    <row r="14" spans="2:5" x14ac:dyDescent="0.25">
      <c r="B14" s="6"/>
      <c r="C14" s="10" t="s">
        <v>1</v>
      </c>
      <c r="D14" s="10" t="s">
        <v>66</v>
      </c>
      <c r="E14" s="6"/>
    </row>
    <row r="15" spans="2:5" x14ac:dyDescent="0.25">
      <c r="B15" s="6"/>
      <c r="C15" s="10" t="s">
        <v>2</v>
      </c>
      <c r="D15" s="10" t="s">
        <v>67</v>
      </c>
      <c r="E15" s="6"/>
    </row>
    <row r="16" spans="2:5" x14ac:dyDescent="0.25">
      <c r="B16" s="6"/>
      <c r="C16" s="10" t="s">
        <v>3</v>
      </c>
      <c r="D16" s="10" t="s">
        <v>75</v>
      </c>
      <c r="E16" s="6"/>
    </row>
    <row r="17" spans="2:5" ht="9" customHeight="1" x14ac:dyDescent="0.25">
      <c r="B17" s="1"/>
      <c r="C17" s="3"/>
      <c r="D17" s="3"/>
      <c r="E17" s="2"/>
    </row>
    <row r="18" spans="2:5" ht="15.75" x14ac:dyDescent="0.25">
      <c r="B18" s="6"/>
      <c r="C18" s="9" t="s">
        <v>7</v>
      </c>
      <c r="D18" s="10"/>
      <c r="E18" s="6"/>
    </row>
    <row r="19" spans="2:5" x14ac:dyDescent="0.25">
      <c r="B19" s="6"/>
      <c r="C19" s="11" t="s">
        <v>4</v>
      </c>
      <c r="D19" s="10"/>
      <c r="E19" s="6"/>
    </row>
    <row r="20" spans="2:5" x14ac:dyDescent="0.25">
      <c r="B20" s="6"/>
      <c r="C20" s="10" t="s">
        <v>1</v>
      </c>
      <c r="D20" s="10" t="s">
        <v>68</v>
      </c>
      <c r="E20" s="6"/>
    </row>
    <row r="21" spans="2:5" x14ac:dyDescent="0.25">
      <c r="B21" s="6"/>
      <c r="C21" s="10" t="s">
        <v>2</v>
      </c>
      <c r="D21" s="10" t="s">
        <v>69</v>
      </c>
      <c r="E21" s="6"/>
    </row>
    <row r="22" spans="2:5" x14ac:dyDescent="0.25">
      <c r="B22" s="6"/>
      <c r="C22" s="10" t="s">
        <v>3</v>
      </c>
      <c r="D22" s="10" t="s">
        <v>76</v>
      </c>
      <c r="E22" s="6"/>
    </row>
    <row r="23" spans="2:5" x14ac:dyDescent="0.25">
      <c r="B23" s="6"/>
      <c r="C23" s="11" t="s">
        <v>5</v>
      </c>
      <c r="D23" s="10"/>
      <c r="E23" s="6"/>
    </row>
    <row r="24" spans="2:5" x14ac:dyDescent="0.25">
      <c r="B24" s="6"/>
      <c r="C24" s="10" t="s">
        <v>1</v>
      </c>
      <c r="D24" s="10" t="s">
        <v>70</v>
      </c>
      <c r="E24" s="6"/>
    </row>
    <row r="25" spans="2:5" x14ac:dyDescent="0.25">
      <c r="B25" s="6"/>
      <c r="C25" s="10" t="s">
        <v>2</v>
      </c>
      <c r="D25" s="10" t="s">
        <v>71</v>
      </c>
      <c r="E25" s="6"/>
    </row>
    <row r="26" spans="2:5" x14ac:dyDescent="0.25">
      <c r="B26" s="6"/>
      <c r="C26" s="10" t="s">
        <v>3</v>
      </c>
      <c r="D26" s="10" t="s">
        <v>77</v>
      </c>
      <c r="E26" s="6"/>
    </row>
    <row r="27" spans="2:5" ht="9" customHeight="1" x14ac:dyDescent="0.25">
      <c r="B27" s="8"/>
      <c r="C27" s="3"/>
      <c r="D27" s="3"/>
      <c r="E27" s="7"/>
    </row>
    <row r="28" spans="2:5" x14ac:dyDescent="0.25">
      <c r="C28" s="29" t="s">
        <v>72</v>
      </c>
      <c r="D28" s="30"/>
    </row>
  </sheetData>
  <mergeCells count="1">
    <mergeCell ref="C28:D2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4ABCA-1FF4-4CC9-9B90-815C091C1343}">
  <sheetPr>
    <tabColor theme="9" tint="0.79998168889431442"/>
  </sheetPr>
  <dimension ref="B1:M20"/>
  <sheetViews>
    <sheetView showGridLines="0" showZeros="0" tabSelected="1" workbookViewId="0">
      <selection activeCell="G25" sqref="G25"/>
    </sheetView>
  </sheetViews>
  <sheetFormatPr defaultRowHeight="15" x14ac:dyDescent="0.25"/>
  <cols>
    <col min="1" max="1" width="1.85546875" customWidth="1"/>
    <col min="2" max="2" width="1.5703125" customWidth="1"/>
    <col min="3" max="3" width="19" bestFit="1" customWidth="1"/>
    <col min="4" max="4" width="15.7109375" bestFit="1" customWidth="1"/>
    <col min="6" max="6" width="19" bestFit="1" customWidth="1"/>
    <col min="7" max="7" width="18.140625" customWidth="1"/>
    <col min="9" max="9" width="18.85546875" bestFit="1" customWidth="1"/>
    <col min="10" max="10" width="15.7109375" bestFit="1" customWidth="1"/>
    <col min="11" max="11" width="1.5703125" customWidth="1"/>
    <col min="12" max="12" width="1.7109375" customWidth="1"/>
  </cols>
  <sheetData>
    <row r="1" spans="2:13" ht="9.9499999999999993" customHeight="1" x14ac:dyDescent="0.25"/>
    <row r="2" spans="2:13" ht="9" customHeight="1" x14ac:dyDescent="0.25">
      <c r="B2" s="4"/>
      <c r="C2" s="3"/>
      <c r="D2" s="3"/>
      <c r="E2" s="3"/>
      <c r="F2" s="3"/>
      <c r="G2" s="3"/>
      <c r="H2" s="3"/>
      <c r="I2" s="3"/>
      <c r="J2" s="3"/>
      <c r="K2" s="5"/>
    </row>
    <row r="3" spans="2:13" x14ac:dyDescent="0.25">
      <c r="B3" s="6"/>
      <c r="C3" s="33" t="s">
        <v>16</v>
      </c>
      <c r="D3" s="33"/>
      <c r="K3" s="6"/>
    </row>
    <row r="4" spans="2:13" x14ac:dyDescent="0.25">
      <c r="B4" s="6"/>
      <c r="C4" s="15" t="s">
        <v>28</v>
      </c>
      <c r="D4" s="25"/>
      <c r="F4" s="34" t="s">
        <v>56</v>
      </c>
      <c r="G4" s="34"/>
      <c r="H4" s="34"/>
      <c r="I4" s="34"/>
      <c r="J4" s="35"/>
      <c r="K4" s="6"/>
    </row>
    <row r="5" spans="2:13" x14ac:dyDescent="0.25">
      <c r="B5" s="6"/>
      <c r="C5" s="15" t="s">
        <v>9</v>
      </c>
      <c r="D5" s="26"/>
      <c r="F5" s="17"/>
      <c r="G5" s="36" t="s">
        <v>58</v>
      </c>
      <c r="H5" s="34"/>
      <c r="I5" s="34"/>
      <c r="J5" s="35"/>
      <c r="K5" s="6"/>
    </row>
    <row r="6" spans="2:13" x14ac:dyDescent="0.25">
      <c r="B6" s="6"/>
      <c r="C6" s="15" t="s">
        <v>10</v>
      </c>
      <c r="D6" s="26"/>
      <c r="F6" s="20"/>
      <c r="G6" s="36" t="s">
        <v>59</v>
      </c>
      <c r="H6" s="34"/>
      <c r="I6" s="34"/>
      <c r="J6" s="35"/>
      <c r="K6" s="6"/>
    </row>
    <row r="7" spans="2:13" x14ac:dyDescent="0.25">
      <c r="B7" s="14"/>
      <c r="C7" s="15" t="str">
        <f>IFERROR(VLOOKUP(D4,data!E3:F14,2,FALSE)&amp;" price (BID):","Select symbol first")</f>
        <v>Select symbol first</v>
      </c>
      <c r="D7" s="26"/>
      <c r="F7" s="21"/>
      <c r="G7" s="36" t="s">
        <v>57</v>
      </c>
      <c r="H7" s="34"/>
      <c r="I7" s="34"/>
      <c r="J7" s="35"/>
      <c r="K7" s="6"/>
    </row>
    <row r="8" spans="2:13" x14ac:dyDescent="0.25">
      <c r="B8" s="6"/>
      <c r="C8" s="15" t="s">
        <v>12</v>
      </c>
      <c r="D8" s="26"/>
      <c r="K8" s="6"/>
    </row>
    <row r="9" spans="2:13" x14ac:dyDescent="0.25">
      <c r="B9" s="6"/>
      <c r="C9" s="16" t="s">
        <v>11</v>
      </c>
      <c r="D9" s="26"/>
      <c r="E9" s="8"/>
      <c r="F9" s="13"/>
      <c r="G9" s="13"/>
      <c r="H9" s="13"/>
      <c r="I9" s="13"/>
      <c r="J9" s="7"/>
      <c r="K9" s="6"/>
    </row>
    <row r="10" spans="2:13" ht="9.9499999999999993" customHeight="1" x14ac:dyDescent="0.25">
      <c r="B10" s="1"/>
      <c r="C10" s="12"/>
      <c r="D10" s="12"/>
      <c r="E10" s="12"/>
      <c r="F10" s="12"/>
      <c r="G10" s="12"/>
      <c r="H10" s="12"/>
      <c r="I10" s="12"/>
      <c r="J10" s="12"/>
      <c r="K10" s="2"/>
    </row>
    <row r="11" spans="2:13" x14ac:dyDescent="0.25">
      <c r="B11" s="6"/>
      <c r="C11" s="31" t="s">
        <v>8</v>
      </c>
      <c r="D11" s="32"/>
      <c r="F11" s="31" t="s">
        <v>17</v>
      </c>
      <c r="G11" s="32"/>
      <c r="I11" s="31" t="s">
        <v>25</v>
      </c>
      <c r="J11" s="32"/>
      <c r="K11" s="6"/>
    </row>
    <row r="12" spans="2:13" x14ac:dyDescent="0.25">
      <c r="B12" s="6"/>
      <c r="C12" s="15" t="s">
        <v>60</v>
      </c>
      <c r="D12" s="27"/>
      <c r="F12" s="15" t="s">
        <v>60</v>
      </c>
      <c r="G12" s="27"/>
      <c r="I12" s="15" t="s">
        <v>79</v>
      </c>
      <c r="J12" s="28"/>
      <c r="K12" s="6"/>
      <c r="M12" s="24"/>
    </row>
    <row r="13" spans="2:13" x14ac:dyDescent="0.25">
      <c r="B13" s="6"/>
      <c r="C13" s="22" t="s">
        <v>61</v>
      </c>
      <c r="D13" s="27"/>
      <c r="F13" s="22" t="s">
        <v>18</v>
      </c>
      <c r="G13" s="27"/>
      <c r="I13" s="15" t="s">
        <v>80</v>
      </c>
      <c r="J13" s="28"/>
      <c r="K13" s="6"/>
    </row>
    <row r="14" spans="2:13" x14ac:dyDescent="0.25">
      <c r="B14" s="6"/>
      <c r="C14" s="1"/>
      <c r="D14" s="2"/>
      <c r="F14" s="1"/>
      <c r="G14" s="2"/>
      <c r="I14" s="22" t="s">
        <v>78</v>
      </c>
      <c r="J14" s="27"/>
      <c r="K14" s="6"/>
    </row>
    <row r="15" spans="2:13" ht="9.9499999999999993" customHeight="1" x14ac:dyDescent="0.25">
      <c r="B15" s="6"/>
      <c r="C15" s="1"/>
      <c r="D15" s="2"/>
      <c r="F15" s="1"/>
      <c r="G15" s="2"/>
      <c r="I15" s="1"/>
      <c r="J15" s="2"/>
      <c r="K15" s="6"/>
    </row>
    <row r="16" spans="2:13" x14ac:dyDescent="0.25">
      <c r="B16" s="6"/>
      <c r="C16" s="23" t="s">
        <v>13</v>
      </c>
      <c r="D16" s="18">
        <f>IFERROR(IF(Calculators!D5="BUY",data!C5,data!C9),"Fill required fields")</f>
        <v>0</v>
      </c>
      <c r="F16" s="23" t="s">
        <v>22</v>
      </c>
      <c r="G16" s="18">
        <f>IFERROR(data!C14,"Fill required fields")</f>
        <v>0</v>
      </c>
      <c r="I16" s="23" t="s">
        <v>19</v>
      </c>
      <c r="J16" s="18">
        <f>IFERROR(IF(D5="BUY",data!C20,data!C24),"Fill required fields")</f>
        <v>0</v>
      </c>
      <c r="K16" s="6"/>
    </row>
    <row r="17" spans="2:11" x14ac:dyDescent="0.25">
      <c r="B17" s="6"/>
      <c r="C17" s="15" t="s">
        <v>14</v>
      </c>
      <c r="D17" s="19">
        <f>IFERROR(IF(Calculators!D5="BUY",data!C6,data!C10),"Fill required fields")</f>
        <v>0</v>
      </c>
      <c r="F17" s="15" t="s">
        <v>23</v>
      </c>
      <c r="G17" s="19">
        <f>IFERROR(data!C15,"Fill required fields")</f>
        <v>0</v>
      </c>
      <c r="I17" s="15" t="s">
        <v>20</v>
      </c>
      <c r="J17" s="19">
        <f>IFERROR(IF(D5="BUY",data!C21,data!C25),"Fill required fields")</f>
        <v>0</v>
      </c>
      <c r="K17" s="6"/>
    </row>
    <row r="18" spans="2:11" x14ac:dyDescent="0.25">
      <c r="B18" s="6"/>
      <c r="C18" s="16" t="s">
        <v>15</v>
      </c>
      <c r="D18" s="18">
        <f>IFERROR(IF(Calculators!D5="BUY",data!C7,data!C11),"Fill required fields")</f>
        <v>0</v>
      </c>
      <c r="E18" s="6"/>
      <c r="F18" s="16" t="s">
        <v>24</v>
      </c>
      <c r="G18" s="18">
        <f>IFERROR(data!C16,"Fill required fields")</f>
        <v>0</v>
      </c>
      <c r="H18" s="6"/>
      <c r="I18" s="16" t="s">
        <v>21</v>
      </c>
      <c r="J18" s="18">
        <f>IFERROR(IF(D5="BUY",data!C22,data!C26),"Fill required fields")</f>
        <v>0</v>
      </c>
      <c r="K18" s="6"/>
    </row>
    <row r="19" spans="2:11" ht="9" customHeight="1" x14ac:dyDescent="0.25">
      <c r="B19" s="8"/>
      <c r="C19" s="3"/>
      <c r="D19" s="3"/>
      <c r="E19" s="13"/>
      <c r="F19" s="3"/>
      <c r="G19" s="3"/>
      <c r="H19" s="13"/>
      <c r="I19" s="3"/>
      <c r="J19" s="3"/>
      <c r="K19" s="7"/>
    </row>
    <row r="20" spans="2:11" ht="9.9499999999999993" customHeight="1" x14ac:dyDescent="0.25"/>
  </sheetData>
  <mergeCells count="8">
    <mergeCell ref="C11:D11"/>
    <mergeCell ref="F11:G11"/>
    <mergeCell ref="I11:J11"/>
    <mergeCell ref="C3:D3"/>
    <mergeCell ref="F4:J4"/>
    <mergeCell ref="G5:J5"/>
    <mergeCell ref="G6:J6"/>
    <mergeCell ref="G7:J7"/>
  </mergeCells>
  <conditionalFormatting sqref="C7">
    <cfRule type="containsText" dxfId="1" priority="2" operator="containsText" text="Select symbol">
      <formula>NOT(ISERROR(SEARCH("Select symbol",C7)))</formula>
    </cfRule>
  </conditionalFormatting>
  <conditionalFormatting sqref="D7">
    <cfRule type="expression" dxfId="0" priority="1">
      <formula>$D$4=""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CCE52EE-AC47-4D8A-9677-0479F77613A5}">
          <x14:formula1>
            <xm:f>data!$E$3:$E$14</xm:f>
          </x14:formula1>
          <xm:sqref>D4</xm:sqref>
        </x14:dataValidation>
        <x14:dataValidation type="list" allowBlank="1" showInputMessage="1" showErrorMessage="1" xr:uid="{D4BD0E3F-305A-4BD6-B7A9-A5686FE07238}">
          <x14:formula1>
            <xm:f>data!$H$3:$H$4</xm:f>
          </x14:formula1>
          <xm:sqref>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66A04-CE0E-45FA-9A70-2FEA08D8FD7F}">
  <sheetPr>
    <tabColor theme="5" tint="0.79998168889431442"/>
  </sheetPr>
  <dimension ref="B1:I26"/>
  <sheetViews>
    <sheetView workbookViewId="0">
      <selection activeCell="Q15" sqref="Q15"/>
    </sheetView>
  </sheetViews>
  <sheetFormatPr defaultRowHeight="15" outlineLevelCol="1" x14ac:dyDescent="0.25"/>
  <cols>
    <col min="2" max="2" width="12.42578125" hidden="1" customWidth="1" outlineLevel="1"/>
    <col min="3" max="3" width="10" hidden="1" customWidth="1" outlineLevel="1"/>
    <col min="4" max="4" width="8.7109375" hidden="1" customWidth="1" outlineLevel="1"/>
    <col min="5" max="5" width="8.85546875" hidden="1" customWidth="1" outlineLevel="1"/>
    <col min="6" max="6" width="9.42578125" hidden="1" customWidth="1" outlineLevel="1"/>
    <col min="7" max="7" width="8.85546875" hidden="1" customWidth="1" outlineLevel="1"/>
    <col min="8" max="8" width="16.85546875" hidden="1" customWidth="1" outlineLevel="1"/>
    <col min="9" max="9" width="9.140625" collapsed="1"/>
  </cols>
  <sheetData>
    <row r="1" spans="2:8" x14ac:dyDescent="0.25">
      <c r="B1" t="s">
        <v>26</v>
      </c>
      <c r="E1" t="s">
        <v>27</v>
      </c>
      <c r="F1" t="s">
        <v>42</v>
      </c>
      <c r="H1" t="s">
        <v>29</v>
      </c>
    </row>
    <row r="3" spans="2:8" x14ac:dyDescent="0.25">
      <c r="B3" t="s">
        <v>0</v>
      </c>
      <c r="E3" t="s">
        <v>30</v>
      </c>
      <c r="F3" t="s">
        <v>45</v>
      </c>
      <c r="H3" t="s">
        <v>43</v>
      </c>
    </row>
    <row r="4" spans="2:8" x14ac:dyDescent="0.25">
      <c r="B4" t="s">
        <v>4</v>
      </c>
      <c r="E4" t="s">
        <v>31</v>
      </c>
      <c r="F4" t="s">
        <v>45</v>
      </c>
      <c r="H4" t="s">
        <v>44</v>
      </c>
    </row>
    <row r="5" spans="2:8" x14ac:dyDescent="0.25">
      <c r="B5" t="s">
        <v>53</v>
      </c>
      <c r="C5">
        <f>(Calculators!D13-Calculators!D12)*Calculators!D6*Calculators!D7</f>
        <v>0</v>
      </c>
      <c r="E5" t="s">
        <v>32</v>
      </c>
      <c r="F5" t="s">
        <v>45</v>
      </c>
    </row>
    <row r="6" spans="2:8" x14ac:dyDescent="0.25">
      <c r="B6" t="s">
        <v>54</v>
      </c>
      <c r="C6">
        <f>(Calculators!D13-Calculators!D12)*Calculators!D6*Calculators!D7*Calculators!D8</f>
        <v>0</v>
      </c>
      <c r="E6" t="s">
        <v>33</v>
      </c>
      <c r="F6" t="s">
        <v>46</v>
      </c>
    </row>
    <row r="7" spans="2:8" x14ac:dyDescent="0.25">
      <c r="B7" t="s">
        <v>55</v>
      </c>
      <c r="C7">
        <f>IFERROR((Calculators!D13-Calculators!D12)*Calculators!D6*Calculators!D7/Calculators!D9,0)</f>
        <v>0</v>
      </c>
      <c r="E7" t="s">
        <v>34</v>
      </c>
      <c r="F7" t="s">
        <v>47</v>
      </c>
    </row>
    <row r="8" spans="2:8" x14ac:dyDescent="0.25">
      <c r="B8" t="s">
        <v>5</v>
      </c>
      <c r="E8" t="s">
        <v>35</v>
      </c>
      <c r="F8" t="s">
        <v>48</v>
      </c>
    </row>
    <row r="9" spans="2:8" x14ac:dyDescent="0.25">
      <c r="B9" t="s">
        <v>53</v>
      </c>
      <c r="C9">
        <f>(Calculators!D12-Calculators!D13)*Calculators!D6*Calculators!D7</f>
        <v>0</v>
      </c>
      <c r="E9" t="s">
        <v>36</v>
      </c>
      <c r="F9" t="s">
        <v>49</v>
      </c>
    </row>
    <row r="10" spans="2:8" x14ac:dyDescent="0.25">
      <c r="B10" t="s">
        <v>54</v>
      </c>
      <c r="C10">
        <f>(Calculators!D12-Calculators!D13)*Calculators!D6*Calculators!D7*Calculators!D8</f>
        <v>0</v>
      </c>
      <c r="E10" t="s">
        <v>37</v>
      </c>
      <c r="F10" t="s">
        <v>50</v>
      </c>
    </row>
    <row r="11" spans="2:8" x14ac:dyDescent="0.25">
      <c r="B11" t="s">
        <v>55</v>
      </c>
      <c r="C11">
        <f>IFERROR((Calculators!D12-Calculators!D13)*Calculators!D6*Calculators!D7/Calculators!D9,0)</f>
        <v>0</v>
      </c>
      <c r="E11" t="s">
        <v>38</v>
      </c>
      <c r="F11" t="s">
        <v>51</v>
      </c>
    </row>
    <row r="12" spans="2:8" x14ac:dyDescent="0.25">
      <c r="E12" t="s">
        <v>39</v>
      </c>
      <c r="F12" t="s">
        <v>48</v>
      </c>
    </row>
    <row r="13" spans="2:8" x14ac:dyDescent="0.25">
      <c r="B13" t="s">
        <v>6</v>
      </c>
      <c r="E13" t="s">
        <v>40</v>
      </c>
      <c r="F13" t="s">
        <v>52</v>
      </c>
    </row>
    <row r="14" spans="2:8" x14ac:dyDescent="0.25">
      <c r="B14" t="s">
        <v>53</v>
      </c>
      <c r="C14">
        <f>Calculators!D6*Calculators!G12*Calculators!G13*Calculators!D7</f>
        <v>0</v>
      </c>
      <c r="E14" t="s">
        <v>41</v>
      </c>
      <c r="F14" t="s">
        <v>49</v>
      </c>
    </row>
    <row r="15" spans="2:8" x14ac:dyDescent="0.25">
      <c r="B15" t="s">
        <v>54</v>
      </c>
      <c r="C15">
        <f>Calculators!D6*Calculators!G12*Calculators!G13*Calculators!D7*Calculators!D8</f>
        <v>0</v>
      </c>
    </row>
    <row r="16" spans="2:8" x14ac:dyDescent="0.25">
      <c r="B16" t="s">
        <v>55</v>
      </c>
      <c r="C16">
        <f>IFERROR(Calculators!D6*Calculators!G12*Calculators!G13*Calculators!D7/Calculators!D9,0)</f>
        <v>0</v>
      </c>
    </row>
    <row r="18" spans="2:3" x14ac:dyDescent="0.25">
      <c r="B18" t="s">
        <v>7</v>
      </c>
    </row>
    <row r="19" spans="2:3" x14ac:dyDescent="0.25">
      <c r="B19" t="s">
        <v>4</v>
      </c>
    </row>
    <row r="20" spans="2:3" x14ac:dyDescent="0.25">
      <c r="B20" t="s">
        <v>53</v>
      </c>
      <c r="C20">
        <f>Calculators!J12*Calculators!D6*Calculators!J14*Calculators!D7</f>
        <v>0</v>
      </c>
    </row>
    <row r="21" spans="2:3" x14ac:dyDescent="0.25">
      <c r="B21" t="s">
        <v>54</v>
      </c>
      <c r="C21">
        <f>Calculators!J12*Calculators!D6*Calculators!J14*Calculators!D7*Calculators!D8</f>
        <v>0</v>
      </c>
    </row>
    <row r="22" spans="2:3" x14ac:dyDescent="0.25">
      <c r="B22" t="s">
        <v>55</v>
      </c>
      <c r="C22">
        <f>IFERROR(Calculators!J12*Calculators!D6*Calculators!J14*Calculators!D7/Calculators!D9,0)</f>
        <v>0</v>
      </c>
    </row>
    <row r="23" spans="2:3" x14ac:dyDescent="0.25">
      <c r="B23" t="s">
        <v>5</v>
      </c>
    </row>
    <row r="24" spans="2:3" x14ac:dyDescent="0.25">
      <c r="B24" t="s">
        <v>53</v>
      </c>
      <c r="C24">
        <f>Calculators!J13*Calculators!D6*Calculators!J14*Calculators!D7</f>
        <v>0</v>
      </c>
    </row>
    <row r="25" spans="2:3" x14ac:dyDescent="0.25">
      <c r="B25" t="s">
        <v>54</v>
      </c>
      <c r="C25">
        <f>Calculators!J13*Calculators!D6*Calculators!J14*Calculators!D7*Calculators!D8</f>
        <v>0</v>
      </c>
    </row>
    <row r="26" spans="2:3" x14ac:dyDescent="0.25">
      <c r="B26" t="s">
        <v>55</v>
      </c>
      <c r="C26">
        <f>IFERROR(Calculators!J13*Calculators!D6*Calculators!J14*Calculators!D7/Calculators!D9,0)</f>
        <v>0</v>
      </c>
    </row>
  </sheetData>
  <sheetProtection algorithmName="SHA-512" hashValue="x5fjkaxIjlMO+KqSu2TSMH8HGTml1YtlHDc5fyFT8vGC7JIOUyIyDhtE4TY1zcytJJLmWVAYPpgmACvm2sUTBQ==" saltValue="vafGUbJzXbSOsngGG3PwC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Formulas</vt:lpstr>
      <vt:lpstr>Calculators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afoltyn</dc:creator>
  <cp:lastModifiedBy>afoltyn</cp:lastModifiedBy>
  <dcterms:created xsi:type="dcterms:W3CDTF">2015-06-05T18:17:20Z</dcterms:created>
  <dcterms:modified xsi:type="dcterms:W3CDTF">2024-09-13T10:07:12Z</dcterms:modified>
</cp:coreProperties>
</file>